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brocc\Downloads\"/>
    </mc:Choice>
  </mc:AlternateContent>
  <xr:revisionPtr revIDLastSave="0" documentId="8_{92BCFA83-20FA-4A48-B0BD-CE2B99C61626}" xr6:coauthVersionLast="47" xr6:coauthVersionMax="47" xr10:uidLastSave="{00000000-0000-0000-0000-000000000000}"/>
  <bookViews>
    <workbookView xWindow="-110" yWindow="-110" windowWidth="19420" windowHeight="10300" tabRatio="776" xr2:uid="{00000000-000D-0000-FFFF-FFFF00000000}"/>
  </bookViews>
  <sheets>
    <sheet name="Istruzioni" sheetId="1" r:id="rId1"/>
    <sheet name="Cruscotto Cassa" sheetId="2" r:id="rId2"/>
    <sheet name="Scadenziario Cassa" sheetId="3" r:id="rId3"/>
    <sheet name="Riepilogo Mensile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9" i="4" l="1"/>
  <c r="C19" i="4"/>
  <c r="E19" i="4" s="1"/>
  <c r="D18" i="4"/>
  <c r="C18" i="4"/>
  <c r="E18" i="4" s="1"/>
  <c r="D17" i="4"/>
  <c r="C17" i="4"/>
  <c r="E17" i="4" s="1"/>
  <c r="D16" i="4"/>
  <c r="C16" i="4"/>
  <c r="E16" i="4" s="1"/>
  <c r="D15" i="4"/>
  <c r="E15" i="4" s="1"/>
  <c r="C15" i="4"/>
  <c r="D14" i="4"/>
  <c r="C14" i="4"/>
  <c r="E14" i="4" s="1"/>
  <c r="D13" i="4"/>
  <c r="C13" i="4"/>
  <c r="E13" i="4" s="1"/>
  <c r="E12" i="4"/>
  <c r="D12" i="4"/>
  <c r="C12" i="4"/>
  <c r="D11" i="4"/>
  <c r="E11" i="4" s="1"/>
  <c r="C11" i="4"/>
  <c r="D10" i="4"/>
  <c r="C10" i="4"/>
  <c r="E10" i="4" s="1"/>
  <c r="D9" i="4"/>
  <c r="C9" i="4"/>
  <c r="E9" i="4" s="1"/>
  <c r="E8" i="4"/>
  <c r="D8" i="4"/>
  <c r="D20" i="4" s="1"/>
  <c r="C8" i="4"/>
  <c r="C20" i="4" s="1"/>
  <c r="E20" i="4" s="1"/>
  <c r="D67" i="3"/>
  <c r="C67" i="3"/>
  <c r="E6" i="3"/>
  <c r="E7" i="3" s="1"/>
  <c r="E8" i="3" s="1"/>
  <c r="E9" i="3" s="1"/>
  <c r="E10" i="3" s="1"/>
  <c r="E11" i="3" s="1"/>
  <c r="E12" i="3" s="1"/>
  <c r="E13" i="3" s="1"/>
  <c r="E14" i="3" s="1"/>
  <c r="E15" i="3" s="1"/>
  <c r="E16" i="3" s="1"/>
  <c r="E17" i="3" s="1"/>
  <c r="E18" i="3" s="1"/>
  <c r="E19" i="3" s="1"/>
  <c r="E20" i="3" s="1"/>
  <c r="E21" i="3" s="1"/>
  <c r="E22" i="3" s="1"/>
  <c r="E23" i="3" s="1"/>
  <c r="E24" i="3" s="1"/>
  <c r="E25" i="3" s="1"/>
  <c r="E26" i="3" s="1"/>
  <c r="E27" i="3" s="1"/>
  <c r="E28" i="3" s="1"/>
  <c r="E29" i="3" s="1"/>
  <c r="E30" i="3" s="1"/>
  <c r="E31" i="3" s="1"/>
  <c r="E32" i="3" s="1"/>
  <c r="E33" i="3" s="1"/>
  <c r="E34" i="3" s="1"/>
  <c r="E35" i="3" s="1"/>
  <c r="E36" i="3" s="1"/>
  <c r="E37" i="3" s="1"/>
  <c r="E38" i="3" s="1"/>
  <c r="E39" i="3" s="1"/>
  <c r="E40" i="3" s="1"/>
  <c r="E41" i="3" s="1"/>
  <c r="E42" i="3" s="1"/>
  <c r="E43" i="3" s="1"/>
  <c r="E44" i="3" s="1"/>
  <c r="E45" i="3" s="1"/>
  <c r="E46" i="3" s="1"/>
  <c r="E47" i="3" s="1"/>
  <c r="E48" i="3" s="1"/>
  <c r="E49" i="3" s="1"/>
  <c r="E50" i="3" s="1"/>
  <c r="E51" i="3" s="1"/>
  <c r="E52" i="3" s="1"/>
  <c r="E53" i="3" s="1"/>
  <c r="E54" i="3" s="1"/>
  <c r="E55" i="3" s="1"/>
  <c r="E56" i="3" s="1"/>
  <c r="E57" i="3" s="1"/>
  <c r="E58" i="3" s="1"/>
  <c r="E59" i="3" s="1"/>
  <c r="E60" i="3" s="1"/>
  <c r="E61" i="3" s="1"/>
  <c r="E62" i="3" s="1"/>
  <c r="E63" i="3" s="1"/>
  <c r="E64" i="3" s="1"/>
  <c r="E65" i="3" s="1"/>
  <c r="E66" i="3" s="1"/>
  <c r="E67" i="3" s="1"/>
  <c r="C20" i="2"/>
  <c r="C19" i="2"/>
  <c r="C18" i="2"/>
  <c r="C17" i="2"/>
  <c r="C16" i="2"/>
  <c r="E12" i="2"/>
</calcChain>
</file>

<file path=xl/sharedStrings.xml><?xml version="1.0" encoding="utf-8"?>
<sst xmlns="http://schemas.openxmlformats.org/spreadsheetml/2006/main" count="127" uniqueCount="121">
  <si>
    <t>STUDIO SOLUZIONE consulting</t>
  </si>
  <si>
    <t>Monitoraggio Liquidità — Guida all'uso</t>
  </si>
  <si>
    <t>⚠  MODELLO DIMOSTRATIVO — Questo file contiene dati di esempio a scopo illustrativo. I contenuti dovranno essere personalizzati in base alle esigenze specifiche dell'azienda. Rivolgersi a Studio Soluzione consulting per il setup operativo.</t>
  </si>
  <si>
    <t>STRUTTURA DEL FILE</t>
  </si>
  <si>
    <t>Il file è composto da 4 fogli:</t>
  </si>
  <si>
    <t xml:space="preserve">  1. Istruzioni — questa pagina con la guida all'uso</t>
  </si>
  <si>
    <t xml:space="preserve">  2. Cruscotto Cassa — KPI sintetici e saldo attuale dei conti</t>
  </si>
  <si>
    <t xml:space="preserve">  3. Scadenziario Cassa — registro giornaliero entrate/uscite (modello Basic)</t>
  </si>
  <si>
    <t xml:space="preserve">  4. Riepilogo Mensile — sintesi per mese dell'anno corrente</t>
  </si>
  <si>
    <t>COME USARE IL FILE</t>
  </si>
  <si>
    <t>Celle a sfondo GIALLO → inserimento manuale da parte dell'utente</t>
  </si>
  <si>
    <t>Celle a sfondo BIANCO con testo nero → formule automatiche (non modificare)</t>
  </si>
  <si>
    <t>Celle a sfondo VERDE CHIARO → entrate / incassi</t>
  </si>
  <si>
    <t>Celle a sfondo ROSSO CHIARO → uscite / pagamenti</t>
  </si>
  <si>
    <t>FLUSSO OPERATIVO CONSIGLIATO</t>
  </si>
  <si>
    <t xml:space="preserve">  PASSO 1  Aggiorna il saldo attuale di cassa/banca nel foglio 'Cruscotto Cassa'</t>
  </si>
  <si>
    <t xml:space="preserve">  PASSO 2  Inserisci o aggiorna le entrate e le uscite nel foglio 'Scadenziario Cassa'</t>
  </si>
  <si>
    <t xml:space="preserve">  PASSO 3  Verifica il saldo progressivo giorno per giorno</t>
  </si>
  <si>
    <t xml:space="preserve">  PASSO 4  Consulta il 'Riepilogo Mensile' per la visione aggregata</t>
  </si>
  <si>
    <t>PERSONALIZZAZIONE</t>
  </si>
  <si>
    <t>Questo modello è un punto di partenza. Ogni azienda può richiedere personalizzazioni:</t>
  </si>
  <si>
    <t xml:space="preserve">  · Aggiunta di conti correnti o casse aggiuntive</t>
  </si>
  <si>
    <t xml:space="preserve">  · Integrazione con export da software gestionali (Profis, Zucchetti, ecc.)</t>
  </si>
  <si>
    <t xml:space="preserve">  · Import automatico da SDI (fatture passive) o estratti conto bancari</t>
  </si>
  <si>
    <t xml:space="preserve">  · Collegamento con budget e forecast aziendale</t>
  </si>
  <si>
    <t xml:space="preserve">  · Dashboard Power BI per monitoraggio in tempo reale</t>
  </si>
  <si>
    <t>CONTATTI</t>
  </si>
  <si>
    <t>Studio Soluzione consulting  |  www.studiocon.com</t>
  </si>
  <si>
    <t>Per assistenza, setup personalizzato o formazione scrivere a info@studiocon.com</t>
  </si>
  <si>
    <t>STUDIO SOLUZIONE consulting · Modello dimostrativo · Vietata la riproduzione senza autorizzazione</t>
  </si>
  <si>
    <t>Cruscotto Cassa — Saldo e KPI sintetici</t>
  </si>
  <si>
    <t>Aggiorna i saldi dei conti per ottenere il totale liquidità disponibile</t>
  </si>
  <si>
    <t>⚠  MODELLO CON DATI DI ESEMPIO — Sostituire con i dati reali dell'azienda prima dell'utilizzo operativo</t>
  </si>
  <si>
    <t xml:space="preserve">  DISPONIBILITÀ LIQUIDE  — inserire saldo attuale di ogni conto</t>
  </si>
  <si>
    <t>Conto / Istituto</t>
  </si>
  <si>
    <t>IBAN (ultime 4 cifre)</t>
  </si>
  <si>
    <t>Data aggiornamento</t>
  </si>
  <si>
    <t>Saldo (€)</t>
  </si>
  <si>
    <t>Cassa contante</t>
  </si>
  <si>
    <t>C/C Banca Principale</t>
  </si>
  <si>
    <t>4417</t>
  </si>
  <si>
    <t>C/C Banca Secondaria</t>
  </si>
  <si>
    <t>8823</t>
  </si>
  <si>
    <t>Fido di firma / anticipi</t>
  </si>
  <si>
    <t>TOTALE LIQUIDITÀ DISPONIBILE</t>
  </si>
  <si>
    <t xml:space="preserve">  KPI LIQUIDITÀ — calcolati automaticamente da Scadenziario Cassa</t>
  </si>
  <si>
    <t>Indicatore</t>
  </si>
  <si>
    <t>Valore</t>
  </si>
  <si>
    <t>Riferimento</t>
  </si>
  <si>
    <t>Note</t>
  </si>
  <si>
    <t>Entrate attese (prossimi 30 gg)</t>
  </si>
  <si>
    <t>Scadenziario col. Entrate</t>
  </si>
  <si>
    <t>Uscite previste (prossimi 30 gg)</t>
  </si>
  <si>
    <t>Scadenziario col. Uscite</t>
  </si>
  <si>
    <t>Saldo netto atteso 30 gg</t>
  </si>
  <si>
    <t>Entrate - Uscite 30 gg</t>
  </si>
  <si>
    <t>Totale entrate anno corrente</t>
  </si>
  <si>
    <t>Scadenziario anno in corso</t>
  </si>
  <si>
    <t>Totale uscite anno corrente</t>
  </si>
  <si>
    <t xml:space="preserve">  LEGENDA COLORI</t>
  </si>
  <si>
    <t>Sfondo giallo → inserimento manuale</t>
  </si>
  <si>
    <t>Sfondo verde → entrate / valori positivi</t>
  </si>
  <si>
    <t>Sfondo rosso chiaro → uscite / valori negativi</t>
  </si>
  <si>
    <t>Sfondo borgogna chiaro → saldi netti / risultati</t>
  </si>
  <si>
    <t>Scadenziario Cassa — Monitoraggio Giornaliero</t>
  </si>
  <si>
    <t>⚠  DATI DI ESEMPIO — Aggiornare le date, le descrizioni e gli importi con i dati reali dell'azienda</t>
  </si>
  <si>
    <t>Inserire il saldo cassa iniziale del periodo  →</t>
  </si>
  <si>
    <t>Saldo Iniziale (€)</t>
  </si>
  <si>
    <t>Data</t>
  </si>
  <si>
    <t>Descrizione</t>
  </si>
  <si>
    <t>Uscite (€)</t>
  </si>
  <si>
    <t>Entrate (€)</t>
  </si>
  <si>
    <t>Saldo Progressivo (€)</t>
  </si>
  <si>
    <t>Incasso cliente Rossi Srl — FT 2025/089</t>
  </si>
  <si>
    <t>Bonifico SEPA ricevuto</t>
  </si>
  <si>
    <t>Pagamento fornitore Alfa Srl — FT F/034</t>
  </si>
  <si>
    <t>Scadenza 30gg</t>
  </si>
  <si>
    <t>Incasso acconto commessa Bianchi SpA</t>
  </si>
  <si>
    <t>Acconto 40%</t>
  </si>
  <si>
    <t>F24 — IVA ottobre</t>
  </si>
  <si>
    <t>Delega pronta</t>
  </si>
  <si>
    <t>Canone affitto ufficio</t>
  </si>
  <si>
    <t>Mensile</t>
  </si>
  <si>
    <t>Incasso cliente Verdi SAS — FT 2025/091</t>
  </si>
  <si>
    <t>Saldo fattura settembre</t>
  </si>
  <si>
    <t>Utenze (luce + gas + telefono)</t>
  </si>
  <si>
    <t>Leasing autoveicolo aziendale</t>
  </si>
  <si>
    <t>Rata mensile</t>
  </si>
  <si>
    <t>Incasso cliente Neri SpA — FT 2025/098</t>
  </si>
  <si>
    <t>Grande commessa</t>
  </si>
  <si>
    <t>Stipendi dipendenti — novembre</t>
  </si>
  <si>
    <t>5 dipendenti + tredicesima</t>
  </si>
  <si>
    <t>F24 — IVA novembre + contributi</t>
  </si>
  <si>
    <t>Canone affitto ufficio — dicembre</t>
  </si>
  <si>
    <t>Pagamento fornitore Beta Srl — FT F/056</t>
  </si>
  <si>
    <t>Scadenza 60gg</t>
  </si>
  <si>
    <t>Incasso saldo cliente Galli &amp; C. — FT/105</t>
  </si>
  <si>
    <t>Chiusura anno</t>
  </si>
  <si>
    <t>TOTALE PERIODO</t>
  </si>
  <si>
    <t>STUDIO SOLUZIONE consulting — Modello dimostrativo · Per personalizzazioni: www.studiocon.com</t>
  </si>
  <si>
    <t>Riepilogo Mensile — Entrate, Uscite e Saldo Netto</t>
  </si>
  <si>
    <t>Elaborazione automatica dal foglio Scadenziario Cassa</t>
  </si>
  <si>
    <t>⚠  MODELLO DIMOSTRATIVO — I dati sono estratti automaticamente dallo Scadenziario Cassa</t>
  </si>
  <si>
    <t xml:space="preserve">  ANNO 2026 — riepilogo per mese</t>
  </si>
  <si>
    <t>Mese</t>
  </si>
  <si>
    <t>Totale Entrate (€)</t>
  </si>
  <si>
    <t>Totale Uscite (€)</t>
  </si>
  <si>
    <t>Saldo Netto (€)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</si>
  <si>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</si>
  <si>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</si>
  <si>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</si>
  <si>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</si>
  <si>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</si>
  <si>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</si>
  <si>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</si>
  <si>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</si>
  <si>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</si>
  <si>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</si>
  <si>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</si>
  <si>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</si>
  <si>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 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</si>
</sst>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24" x14ac:knownFonts="1">
    <font>
      <sz val="11"/>
      <color theme="1"/>
      <name val="Calibri"/>
      <family val="2"/>
      <charset val="1"/>
    </font>
    <font>
      <b/>
      <sz val="12"/>
      <color rgb="FFFFFFFF"/>
      <name val="Calibri"/>
      <charset val="1"/>
    </font>
    <font>
      <b/>
      <sz val="14"/>
      <color rgb="FF7A2426"/>
      <name val="Calibri"/>
      <charset val="1"/>
    </font>
    <font>
      <b/>
      <i/>
      <sz val="9"/>
      <color rgb="FF7A2426"/>
      <name val="Calibri"/>
      <charset val="1"/>
    </font>
    <font>
      <b/>
      <sz val="10"/>
      <color rgb="FFFFFFFF"/>
      <name val="Calibri"/>
      <charset val="1"/>
    </font>
    <font>
      <sz val="9"/>
      <color rgb="FF4D4D4D"/>
      <name val="Calibri"/>
      <charset val="1"/>
    </font>
    <font>
      <sz val="8"/>
      <color rgb="FFFFFFFF"/>
      <name val="Calibri"/>
      <charset val="1"/>
    </font>
    <font>
      <i/>
      <sz val="9"/>
      <color rgb="FF4D4D4D"/>
      <name val="Calibri"/>
      <charset val="1"/>
    </font>
    <font>
      <b/>
      <sz val="9"/>
      <color rgb="FFFFFFFF"/>
      <name val="Calibri"/>
      <charset val="1"/>
    </font>
    <font>
      <b/>
      <sz val="10"/>
      <color rgb="FF4D4D4D"/>
      <name val="Calibri"/>
      <charset val="1"/>
    </font>
    <font>
      <b/>
      <sz val="10"/>
      <color rgb="FF7A2426"/>
      <name val="Calibri"/>
      <charset val="1"/>
    </font>
    <font>
      <b/>
      <sz val="14"/>
      <color rgb="FFFFFFFF"/>
      <name val="Calibri"/>
      <charset val="1"/>
    </font>
    <font>
      <b/>
      <sz val="10"/>
      <color rgb="FF1B5E20"/>
      <name val="Calibri"/>
      <charset val="1"/>
    </font>
    <font>
      <sz val="10"/>
      <color rgb="FF1B5E20"/>
      <name val="Calibri"/>
      <charset val="1"/>
    </font>
    <font>
      <sz val="10"/>
      <color rgb="FF4D4D4D"/>
      <name val="Calibri"/>
      <charset val="1"/>
    </font>
    <font>
      <b/>
      <sz val="10"/>
      <color rgb="FFB71C1C"/>
      <name val="Calibri"/>
      <charset val="1"/>
    </font>
    <font>
      <sz val="10"/>
      <color rgb="FFB71C1C"/>
      <name val="Calibri"/>
      <charset val="1"/>
    </font>
    <font>
      <sz val="10"/>
      <color rgb="FF7A2426"/>
      <name val="Calibri"/>
      <charset val="1"/>
    </font>
    <font>
      <b/>
      <sz val="12"/>
      <color rgb="FF7A2426"/>
      <name val="Calibri"/>
      <charset val="1"/>
    </font>
    <font>
      <b/>
      <sz val="9"/>
      <color rgb="FF7A2426"/>
      <name val="Calibri"/>
      <charset val="1"/>
    </font>
    <font>
      <i/>
      <sz val="8"/>
      <color rgb="FF4D4D4D"/>
      <name val="Calibri"/>
      <charset val="1"/>
    </font>
    <font>
      <b/>
      <sz val="9"/>
      <color rgb="FF1B5E20"/>
      <name val="Calibri"/>
      <charset val="1"/>
    </font>
    <font>
      <b/>
      <sz val="9"/>
      <color rgb="FFB71C1C"/>
      <name val="Calibri"/>
      <charset val="1"/>
    </font>
    <font>
      <b/>
      <sz val="11"/>
      <color rgb="FFFFFFFF"/>
      <name val="Calibri"/>
      <charset val="1"/>
    </font>
  </fonts>
  <fills count="12">
    <fill>
      <patternFill patternType="none"/>
    </fill>
    <fill>
      <patternFill patternType="gray125"/>
    </fill>
    <fill>
      <patternFill patternType="solid">
        <fgColor rgb="FF7A2426"/>
        <bgColor rgb="FF5A1A1C"/>
      </patternFill>
    </fill>
    <fill>
      <patternFill patternType="solid">
        <fgColor rgb="FFFFFFFF"/>
        <bgColor rgb="FFF7F7F7"/>
      </patternFill>
    </fill>
    <fill>
      <patternFill patternType="solid">
        <fgColor rgb="FFFFF3CD"/>
        <bgColor rgb="FFFFF8E1"/>
      </patternFill>
    </fill>
    <fill>
      <patternFill patternType="solid">
        <fgColor rgb="FFF7F7F7"/>
        <bgColor rgb="FFFFFFFF"/>
      </patternFill>
    </fill>
    <fill>
      <patternFill patternType="solid">
        <fgColor rgb="FFFFF8E1"/>
        <bgColor rgb="FFFFF3CD"/>
      </patternFill>
    </fill>
    <fill>
      <patternFill patternType="solid">
        <fgColor rgb="FFE8F5E9"/>
        <bgColor rgb="FFEFEFEF"/>
      </patternFill>
    </fill>
    <fill>
      <patternFill patternType="solid">
        <fgColor rgb="FFFDECEA"/>
        <bgColor rgb="FFF5E6E6"/>
      </patternFill>
    </fill>
    <fill>
      <patternFill patternType="solid">
        <fgColor rgb="FFF5E6E6"/>
        <bgColor rgb="FFFDECEA"/>
      </patternFill>
    </fill>
    <fill>
      <patternFill patternType="solid">
        <fgColor rgb="FFD4EDDA"/>
        <bgColor rgb="FFE8F5E9"/>
      </patternFill>
    </fill>
    <fill>
      <patternFill patternType="solid">
        <fgColor rgb="FFFDDEDE"/>
        <bgColor rgb="FFF5E6E6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7A2426"/>
      </bottom>
      <diagonal/>
    </border>
    <border>
      <left style="thin">
        <color rgb="FF7A2426"/>
      </left>
      <right style="thin">
        <color rgb="FF7A2426"/>
      </right>
      <top style="thin">
        <color rgb="FF7A2426"/>
      </top>
      <bottom style="thin">
        <color rgb="FF7A2426"/>
      </bottom>
      <diagonal/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  <diagonal/>
    </border>
    <border>
      <left style="thin">
        <color rgb="FF7A2426"/>
      </left>
      <right/>
      <top style="thin">
        <color rgb="FF7A2426"/>
      </top>
      <bottom style="thin">
        <color rgb="FF7A2426"/>
      </bottom>
      <diagonal/>
    </border>
    <border>
      <left style="thin">
        <color rgb="FF5A1A1C"/>
      </left>
      <right style="thin">
        <color rgb="FF5A1A1C"/>
      </right>
      <top style="thin">
        <color rgb="FF5A1A1C"/>
      </top>
      <bottom style="thin">
        <color rgb="FF5A1A1C"/>
      </bottom>
      <diagonal/>
    </border>
    <border>
      <left style="thin">
        <color rgb="FFD4A0A0"/>
      </left>
      <right style="thin">
        <color rgb="FFD4A0A0"/>
      </right>
      <top style="thin">
        <color rgb="FFD4A0A0"/>
      </top>
      <bottom style="thin">
        <color rgb="FFD4A0A0"/>
      </bottom>
      <diagonal/>
    </border>
    <border>
      <left style="thin">
        <color rgb="FF5A1A1C"/>
      </left>
      <right/>
      <top style="thin">
        <color rgb="FF5A1A1C"/>
      </top>
      <bottom style="thin">
        <color rgb="FF5A1A1C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6" fillId="2" borderId="0" xfId="0" applyFont="1" applyFill="1" applyAlignment="1">
      <alignment horizontal="center" vertical="center"/>
    </xf>
    <xf numFmtId="0" fontId="4" fillId="2" borderId="7" xfId="0" applyFont="1" applyFill="1" applyBorder="1" applyAlignment="1">
      <alignment horizontal="right" vertical="center"/>
    </xf>
    <xf numFmtId="0" fontId="10" fillId="9" borderId="4" xfId="0" applyFont="1" applyFill="1" applyBorder="1" applyAlignment="1">
      <alignment horizontal="right" vertical="center"/>
    </xf>
    <xf numFmtId="0" fontId="1" fillId="2" borderId="7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2" fillId="3" borderId="1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left" vertical="center"/>
    </xf>
    <xf numFmtId="49" fontId="10" fillId="6" borderId="6" xfId="0" applyNumberFormat="1" applyFont="1" applyFill="1" applyBorder="1" applyAlignment="1">
      <alignment horizontal="right" vertical="center"/>
    </xf>
    <xf numFmtId="14" fontId="10" fillId="6" borderId="6" xfId="0" applyNumberFormat="1" applyFont="1" applyFill="1" applyBorder="1" applyAlignment="1">
      <alignment horizontal="right" vertical="center"/>
    </xf>
    <xf numFmtId="164" fontId="10" fillId="6" borderId="6" xfId="0" applyNumberFormat="1" applyFont="1" applyFill="1" applyBorder="1" applyAlignment="1">
      <alignment horizontal="right" vertical="center"/>
    </xf>
    <xf numFmtId="164" fontId="11" fillId="2" borderId="5" xfId="0" applyNumberFormat="1" applyFont="1" applyFill="1" applyBorder="1" applyAlignment="1">
      <alignment horizontal="right" vertical="center"/>
    </xf>
    <xf numFmtId="0" fontId="12" fillId="7" borderId="3" xfId="0" applyFont="1" applyFill="1" applyBorder="1" applyAlignment="1">
      <alignment horizontal="left" vertical="center"/>
    </xf>
    <xf numFmtId="164" fontId="12" fillId="7" borderId="3" xfId="0" applyNumberFormat="1" applyFont="1" applyFill="1" applyBorder="1" applyAlignment="1">
      <alignment horizontal="right" vertical="center"/>
    </xf>
    <xf numFmtId="0" fontId="13" fillId="7" borderId="3" xfId="0" applyFont="1" applyFill="1" applyBorder="1" applyAlignment="1">
      <alignment horizontal="left" vertical="center"/>
    </xf>
    <xf numFmtId="0" fontId="14" fillId="7" borderId="3" xfId="0" applyFont="1" applyFill="1" applyBorder="1" applyAlignment="1">
      <alignment horizontal="left" vertical="center"/>
    </xf>
    <xf numFmtId="0" fontId="15" fillId="8" borderId="3" xfId="0" applyFont="1" applyFill="1" applyBorder="1" applyAlignment="1">
      <alignment horizontal="left" vertical="center"/>
    </xf>
    <xf numFmtId="164" fontId="15" fillId="8" borderId="3" xfId="0" applyNumberFormat="1" applyFont="1" applyFill="1" applyBorder="1" applyAlignment="1">
      <alignment horizontal="right" vertical="center"/>
    </xf>
    <xf numFmtId="0" fontId="16" fillId="8" borderId="3" xfId="0" applyFont="1" applyFill="1" applyBorder="1" applyAlignment="1">
      <alignment horizontal="left" vertical="center"/>
    </xf>
    <xf numFmtId="0" fontId="14" fillId="8" borderId="3" xfId="0" applyFont="1" applyFill="1" applyBorder="1" applyAlignment="1">
      <alignment horizontal="left" vertical="center"/>
    </xf>
    <xf numFmtId="0" fontId="10" fillId="9" borderId="3" xfId="0" applyFont="1" applyFill="1" applyBorder="1" applyAlignment="1">
      <alignment horizontal="left" vertical="center"/>
    </xf>
    <xf numFmtId="164" fontId="10" fillId="9" borderId="3" xfId="0" applyNumberFormat="1" applyFont="1" applyFill="1" applyBorder="1" applyAlignment="1">
      <alignment horizontal="right" vertical="center"/>
    </xf>
    <xf numFmtId="0" fontId="17" fillId="9" borderId="3" xfId="0" applyFont="1" applyFill="1" applyBorder="1" applyAlignment="1">
      <alignment horizontal="left" vertical="center"/>
    </xf>
    <xf numFmtId="0" fontId="14" fillId="9" borderId="3" xfId="0" applyFont="1" applyFill="1" applyBorder="1" applyAlignment="1">
      <alignment horizontal="left" vertical="center"/>
    </xf>
    <xf numFmtId="0" fontId="0" fillId="6" borderId="3" xfId="0" applyFill="1" applyBorder="1"/>
    <xf numFmtId="0" fontId="14" fillId="5" borderId="3" xfId="0" applyFont="1" applyFill="1" applyBorder="1" applyAlignment="1">
      <alignment horizontal="left" vertical="center"/>
    </xf>
    <xf numFmtId="0" fontId="0" fillId="5" borderId="3" xfId="0" applyFill="1" applyBorder="1"/>
    <xf numFmtId="0" fontId="0" fillId="7" borderId="3" xfId="0" applyFill="1" applyBorder="1"/>
    <xf numFmtId="0" fontId="0" fillId="8" borderId="3" xfId="0" applyFill="1" applyBorder="1"/>
    <xf numFmtId="0" fontId="0" fillId="9" borderId="3" xfId="0" applyFill="1" applyBorder="1"/>
    <xf numFmtId="0" fontId="8" fillId="2" borderId="5" xfId="0" applyFont="1" applyFill="1" applyBorder="1" applyAlignment="1">
      <alignment horizontal="center" vertical="center"/>
    </xf>
    <xf numFmtId="164" fontId="18" fillId="6" borderId="2" xfId="0" applyNumberFormat="1" applyFont="1" applyFill="1" applyBorder="1" applyAlignment="1">
      <alignment horizontal="right" vertical="center"/>
    </xf>
    <xf numFmtId="14" fontId="5" fillId="5" borderId="3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left" vertical="center"/>
    </xf>
    <xf numFmtId="164" fontId="5" fillId="6" borderId="3" xfId="0" applyNumberFormat="1" applyFont="1" applyFill="1" applyBorder="1" applyAlignment="1">
      <alignment horizontal="right" vertical="center"/>
    </xf>
    <xf numFmtId="164" fontId="19" fillId="9" borderId="2" xfId="0" applyNumberFormat="1" applyFont="1" applyFill="1" applyBorder="1" applyAlignment="1">
      <alignment horizontal="right" vertical="center"/>
    </xf>
    <xf numFmtId="0" fontId="20" fillId="3" borderId="3" xfId="0" applyFont="1" applyFill="1" applyBorder="1" applyAlignment="1">
      <alignment horizontal="left" vertical="center"/>
    </xf>
    <xf numFmtId="0" fontId="5" fillId="6" borderId="3" xfId="0" applyFont="1" applyFill="1" applyBorder="1" applyAlignment="1">
      <alignment horizontal="left" vertical="center"/>
    </xf>
    <xf numFmtId="164" fontId="21" fillId="7" borderId="3" xfId="0" applyNumberFormat="1" applyFont="1" applyFill="1" applyBorder="1" applyAlignment="1">
      <alignment horizontal="right" vertical="center"/>
    </xf>
    <xf numFmtId="164" fontId="22" fillId="8" borderId="3" xfId="0" applyNumberFormat="1" applyFont="1" applyFill="1" applyBorder="1" applyAlignment="1">
      <alignment horizontal="right" vertical="center"/>
    </xf>
    <xf numFmtId="164" fontId="4" fillId="2" borderId="5" xfId="0" applyNumberFormat="1" applyFont="1" applyFill="1" applyBorder="1" applyAlignment="1">
      <alignment horizontal="right" vertical="center"/>
    </xf>
    <xf numFmtId="0" fontId="0" fillId="2" borderId="5" xfId="0" applyFill="1" applyBorder="1"/>
    <xf numFmtId="0" fontId="9" fillId="5" borderId="3" xfId="0" applyFont="1" applyFill="1" applyBorder="1" applyAlignment="1">
      <alignment horizontal="left" vertical="center"/>
    </xf>
    <xf numFmtId="164" fontId="13" fillId="7" borderId="3" xfId="0" applyNumberFormat="1" applyFont="1" applyFill="1" applyBorder="1" applyAlignment="1">
      <alignment horizontal="right" vertical="center"/>
    </xf>
    <xf numFmtId="164" fontId="16" fillId="8" borderId="3" xfId="0" applyNumberFormat="1" applyFont="1" applyFill="1" applyBorder="1" applyAlignment="1">
      <alignment horizontal="right" vertical="center"/>
    </xf>
    <xf numFmtId="164" fontId="13" fillId="10" borderId="3" xfId="0" applyNumberFormat="1" applyFont="1" applyFill="1" applyBorder="1" applyAlignment="1">
      <alignment horizontal="right" vertical="center"/>
    </xf>
    <xf numFmtId="164" fontId="16" fillId="11" borderId="3" xfId="0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left" vertical="center"/>
    </xf>
    <xf numFmtId="164" fontId="23" fillId="2" borderId="5" xfId="0" applyNumberFormat="1" applyFont="1" applyFill="1" applyBorder="1" applyAlignment="1">
      <alignment horizontal="right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B5E20"/>
      <rgbColor rgb="FF000080"/>
      <rgbColor rgb="FF808000"/>
      <rgbColor rgb="FF800080"/>
      <rgbColor rgb="FF008080"/>
      <rgbColor rgb="FFFDECEA"/>
      <rgbColor rgb="FF808080"/>
      <rgbColor rgb="FF9999FF"/>
      <rgbColor rgb="FFB71C1C"/>
      <rgbColor rgb="FFFFF8E1"/>
      <rgbColor rgb="FFE8F5E9"/>
      <rgbColor rgb="FF660066"/>
      <rgbColor rgb="FFFF8080"/>
      <rgbColor rgb="FF0066CC"/>
      <rgbColor rgb="FFF5E6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FEFEF"/>
      <rgbColor rgb="FFD4EDDA"/>
      <rgbColor rgb="FFFFF3CD"/>
      <rgbColor rgb="FFF7F7F7"/>
      <rgbColor rgb="FFD4A0A0"/>
      <rgbColor rgb="FFCC99FF"/>
      <rgbColor rgb="FFFDDED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5A1A1C"/>
      <rgbColor rgb="FF7A2426"/>
      <rgbColor rgb="FF993366"/>
      <rgbColor rgb="FF333399"/>
      <rgbColor rgb="FF4D4D4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38"/>
  <sheetViews>
    <sheetView showGridLines="0" tabSelected="1" zoomScaleNormal="100" workbookViewId="0">
      <selection activeCell="H8" sqref="H8"/>
    </sheetView>
  </sheetViews>
  <sheetFormatPr defaultColWidth="8.6328125" defaultRowHeight="14.5" x14ac:dyDescent="0.35"/>
  <cols>
    <col min="1" max="1" width="3" customWidth="1"/>
    <col min="2" max="2" width="85.54296875" bestFit="1" customWidth="1"/>
    <col min="3" max="3" width="3" customWidth="1"/>
  </cols>
  <sheetData>
    <row r="1" spans="2:2" ht="30" customHeight="1" x14ac:dyDescent="0.35">
      <c r="B1" s="10" t="s">
        <v>0</v>
      </c>
    </row>
    <row r="2" spans="2:2" ht="27.75" customHeight="1" x14ac:dyDescent="0.35">
      <c r="B2" s="11" t="s">
        <v>1</v>
      </c>
    </row>
    <row r="4" spans="2:2" ht="27.75" customHeight="1" x14ac:dyDescent="0.35">
      <c r="B4" s="12" t="s">
        <v>2</v>
      </c>
    </row>
    <row r="5" spans="2:2" ht="7.5" customHeight="1" x14ac:dyDescent="0.35"/>
    <row r="6" spans="2:2" ht="19.5" customHeight="1" x14ac:dyDescent="0.35">
      <c r="B6" s="13" t="s">
        <v>3</v>
      </c>
    </row>
    <row r="7" spans="2:2" ht="21.75" customHeight="1" x14ac:dyDescent="0.35">
      <c r="B7" s="14" t="s">
        <v>4</v>
      </c>
    </row>
    <row r="8" spans="2:2" ht="18" customHeight="1" x14ac:dyDescent="0.35">
      <c r="B8" s="15" t="s">
        <v>5</v>
      </c>
    </row>
    <row r="9" spans="2:2" ht="18" customHeight="1" x14ac:dyDescent="0.35">
      <c r="B9" s="15" t="s">
        <v>6</v>
      </c>
    </row>
    <row r="10" spans="2:2" ht="18" customHeight="1" x14ac:dyDescent="0.35">
      <c r="B10" s="15" t="s">
        <v>7</v>
      </c>
    </row>
    <row r="11" spans="2:2" ht="18" customHeight="1" x14ac:dyDescent="0.35">
      <c r="B11" s="15" t="s">
        <v>8</v>
      </c>
    </row>
    <row r="12" spans="2:2" ht="18" customHeight="1" x14ac:dyDescent="0.35">
      <c r="B12" s="16"/>
    </row>
    <row r="13" spans="2:2" ht="19.5" customHeight="1" x14ac:dyDescent="0.35">
      <c r="B13" s="13" t="s">
        <v>9</v>
      </c>
    </row>
    <row r="14" spans="2:2" ht="18" customHeight="1" x14ac:dyDescent="0.35">
      <c r="B14" s="15" t="s">
        <v>10</v>
      </c>
    </row>
    <row r="15" spans="2:2" ht="18" customHeight="1" x14ac:dyDescent="0.35">
      <c r="B15" s="15" t="s">
        <v>11</v>
      </c>
    </row>
    <row r="16" spans="2:2" ht="18" customHeight="1" x14ac:dyDescent="0.35">
      <c r="B16" s="15" t="s">
        <v>12</v>
      </c>
    </row>
    <row r="17" spans="2:2" ht="18" customHeight="1" x14ac:dyDescent="0.35">
      <c r="B17" s="15" t="s">
        <v>13</v>
      </c>
    </row>
    <row r="18" spans="2:2" ht="18" customHeight="1" x14ac:dyDescent="0.35">
      <c r="B18" s="16"/>
    </row>
    <row r="19" spans="2:2" ht="19.5" customHeight="1" x14ac:dyDescent="0.35">
      <c r="B19" s="13" t="s">
        <v>14</v>
      </c>
    </row>
    <row r="20" spans="2:2" ht="18" customHeight="1" x14ac:dyDescent="0.35">
      <c r="B20" s="15" t="s">
        <v>15</v>
      </c>
    </row>
    <row r="21" spans="2:2" ht="18" customHeight="1" x14ac:dyDescent="0.35">
      <c r="B21" s="15" t="s">
        <v>16</v>
      </c>
    </row>
    <row r="22" spans="2:2" ht="18" customHeight="1" x14ac:dyDescent="0.35">
      <c r="B22" s="15" t="s">
        <v>17</v>
      </c>
    </row>
    <row r="23" spans="2:2" ht="18" customHeight="1" x14ac:dyDescent="0.35">
      <c r="B23" s="15" t="s">
        <v>18</v>
      </c>
    </row>
    <row r="24" spans="2:2" ht="18" customHeight="1" x14ac:dyDescent="0.35">
      <c r="B24" s="16"/>
    </row>
    <row r="25" spans="2:2" ht="19.5" customHeight="1" x14ac:dyDescent="0.35">
      <c r="B25" s="13" t="s">
        <v>19</v>
      </c>
    </row>
    <row r="26" spans="2:2" ht="21.75" customHeight="1" x14ac:dyDescent="0.35">
      <c r="B26" s="14" t="s">
        <v>20</v>
      </c>
    </row>
    <row r="27" spans="2:2" ht="18" customHeight="1" x14ac:dyDescent="0.35">
      <c r="B27" s="15" t="s">
        <v>21</v>
      </c>
    </row>
    <row r="28" spans="2:2" ht="18" customHeight="1" x14ac:dyDescent="0.35">
      <c r="B28" s="15" t="s">
        <v>22</v>
      </c>
    </row>
    <row r="29" spans="2:2" ht="18" customHeight="1" x14ac:dyDescent="0.35">
      <c r="B29" s="15" t="s">
        <v>23</v>
      </c>
    </row>
    <row r="30" spans="2:2" ht="18" customHeight="1" x14ac:dyDescent="0.35">
      <c r="B30" s="15" t="s">
        <v>24</v>
      </c>
    </row>
    <row r="31" spans="2:2" ht="18" customHeight="1" x14ac:dyDescent="0.35">
      <c r="B31" s="15" t="s">
        <v>25</v>
      </c>
    </row>
    <row r="32" spans="2:2" ht="18" customHeight="1" x14ac:dyDescent="0.35">
      <c r="B32" s="16"/>
    </row>
    <row r="33" spans="2:2" ht="19.5" customHeight="1" x14ac:dyDescent="0.35">
      <c r="B33" s="13" t="s">
        <v>26</v>
      </c>
    </row>
    <row r="34" spans="2:2" ht="21.75" customHeight="1" x14ac:dyDescent="0.35">
      <c r="B34" s="14" t="s">
        <v>27</v>
      </c>
    </row>
    <row r="35" spans="2:2" ht="18" customHeight="1" x14ac:dyDescent="0.35">
      <c r="B35" s="15" t="s">
        <v>28</v>
      </c>
    </row>
    <row r="37" spans="2:2" ht="13.5" customHeight="1" x14ac:dyDescent="0.35"/>
    <row r="38" spans="2:2" ht="15.75" customHeight="1" x14ac:dyDescent="0.35">
      <c r="B38" s="17" t="s">
        <v>29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27"/>
  <sheetViews>
    <sheetView showGridLines="0" zoomScale="70" zoomScaleNormal="70" workbookViewId="0">
      <selection activeCell="C9" sqref="C9"/>
    </sheetView>
  </sheetViews>
  <sheetFormatPr defaultColWidth="8.6328125" defaultRowHeight="14.5" x14ac:dyDescent="0.35"/>
  <cols>
    <col min="1" max="1" width="3" customWidth="1"/>
    <col min="2" max="2" width="26" customWidth="1"/>
    <col min="3" max="4" width="20" customWidth="1"/>
    <col min="5" max="5" width="25.26953125" customWidth="1"/>
    <col min="6" max="6" width="3" customWidth="1"/>
  </cols>
  <sheetData>
    <row r="1" spans="2:5" ht="30" customHeight="1" x14ac:dyDescent="0.35">
      <c r="B1" s="9" t="s">
        <v>0</v>
      </c>
      <c r="C1" s="9"/>
      <c r="D1" s="9"/>
      <c r="E1" s="9"/>
    </row>
    <row r="2" spans="2:5" ht="27.75" customHeight="1" x14ac:dyDescent="0.35">
      <c r="B2" s="8" t="s">
        <v>30</v>
      </c>
      <c r="C2" s="8"/>
      <c r="D2" s="8"/>
      <c r="E2" s="8"/>
    </row>
    <row r="3" spans="2:5" ht="15.75" customHeight="1" x14ac:dyDescent="0.35">
      <c r="B3" s="7" t="s">
        <v>31</v>
      </c>
      <c r="C3" s="7"/>
      <c r="D3" s="7"/>
      <c r="E3" s="7"/>
    </row>
    <row r="4" spans="2:5" ht="27.75" customHeight="1" x14ac:dyDescent="0.35">
      <c r="B4" s="6" t="s">
        <v>32</v>
      </c>
      <c r="C4" s="6"/>
      <c r="D4" s="6"/>
      <c r="E4" s="6"/>
    </row>
    <row r="5" spans="2:5" ht="7.5" customHeight="1" x14ac:dyDescent="0.35"/>
    <row r="6" spans="2:5" ht="18" customHeight="1" x14ac:dyDescent="0.35">
      <c r="B6" s="5" t="s">
        <v>33</v>
      </c>
      <c r="C6" s="5"/>
      <c r="D6" s="5"/>
      <c r="E6" s="5"/>
    </row>
    <row r="7" spans="2:5" ht="19.5" customHeight="1" x14ac:dyDescent="0.35">
      <c r="B7" s="18" t="s">
        <v>34</v>
      </c>
      <c r="C7" s="18" t="s">
        <v>35</v>
      </c>
      <c r="D7" s="18" t="s">
        <v>36</v>
      </c>
      <c r="E7" s="18" t="s">
        <v>37</v>
      </c>
    </row>
    <row r="8" spans="2:5" ht="19.5" customHeight="1" x14ac:dyDescent="0.35">
      <c r="B8" s="19" t="s">
        <v>38</v>
      </c>
      <c r="C8" s="20"/>
      <c r="D8" s="21">
        <v>46272</v>
      </c>
      <c r="E8" s="22">
        <v>2500</v>
      </c>
    </row>
    <row r="9" spans="2:5" ht="19.5" customHeight="1" x14ac:dyDescent="0.35">
      <c r="B9" s="19" t="s">
        <v>39</v>
      </c>
      <c r="C9" s="20" t="s">
        <v>40</v>
      </c>
      <c r="D9" s="21">
        <v>46272</v>
      </c>
      <c r="E9" s="22">
        <v>38750</v>
      </c>
    </row>
    <row r="10" spans="2:5" ht="19.5" customHeight="1" x14ac:dyDescent="0.35">
      <c r="B10" s="19" t="s">
        <v>41</v>
      </c>
      <c r="C10" s="20" t="s">
        <v>42</v>
      </c>
      <c r="D10" s="21">
        <v>46272</v>
      </c>
      <c r="E10" s="22">
        <v>12300</v>
      </c>
    </row>
    <row r="11" spans="2:5" ht="19.5" customHeight="1" x14ac:dyDescent="0.35">
      <c r="B11" s="19" t="s">
        <v>43</v>
      </c>
      <c r="C11" s="20"/>
      <c r="D11" s="21">
        <v>46272</v>
      </c>
      <c r="E11" s="22">
        <v>0</v>
      </c>
    </row>
    <row r="12" spans="2:5" ht="24" customHeight="1" x14ac:dyDescent="0.35">
      <c r="B12" s="4" t="s">
        <v>44</v>
      </c>
      <c r="C12" s="4"/>
      <c r="D12" s="4"/>
      <c r="E12" s="23">
        <f>SUM(E8:E11)</f>
        <v>53550</v>
      </c>
    </row>
    <row r="13" spans="2:5" ht="7.5" customHeight="1" x14ac:dyDescent="0.35"/>
    <row r="14" spans="2:5" ht="18" customHeight="1" x14ac:dyDescent="0.35">
      <c r="B14" s="5" t="s">
        <v>45</v>
      </c>
      <c r="C14" s="5"/>
      <c r="D14" s="5"/>
      <c r="E14" s="5"/>
    </row>
    <row r="15" spans="2:5" ht="19.5" customHeight="1" x14ac:dyDescent="0.35">
      <c r="B15" s="18" t="s">
        <v>46</v>
      </c>
      <c r="C15" s="18" t="s">
        <v>47</v>
      </c>
      <c r="D15" s="18" t="s">
        <v>48</v>
      </c>
      <c r="E15" s="18" t="s">
        <v>49</v>
      </c>
    </row>
    <row r="16" spans="2:5" ht="19.5" customHeight="1" x14ac:dyDescent="0.35">
      <c r="B16" s="24" t="s">
        <v>50</v>
      </c>
      <c r="C16" s="25">
        <f ca="1">SUMIFS('Scadenziario Cassa'!C$5:C$400,'Scadenziario Cassa'!A$5:A$400,"&gt;="&amp;TODAY(),'Scadenziario Cassa'!A$5:A$400,"&lt;="&amp;(TODAY()+30))</f>
        <v>0</v>
      </c>
      <c r="D16" s="26" t="s">
        <v>51</v>
      </c>
      <c r="E16" s="27"/>
    </row>
    <row r="17" spans="2:5" ht="19.5" customHeight="1" x14ac:dyDescent="0.35">
      <c r="B17" s="28" t="s">
        <v>52</v>
      </c>
      <c r="C17" s="29">
        <f ca="1">SUMIFS('Scadenziario Cassa'!B$5:B$400,'Scadenziario Cassa'!A$5:A$400,"&gt;="&amp;TODAY(),'Scadenziario Cassa'!A$5:A$400,"&lt;="&amp;(TODAY()+30))</f>
        <v>0</v>
      </c>
      <c r="D17" s="30" t="s">
        <v>53</v>
      </c>
      <c r="E17" s="31"/>
    </row>
    <row r="18" spans="2:5" ht="19.5" customHeight="1" x14ac:dyDescent="0.35">
      <c r="B18" s="32" t="s">
        <v>54</v>
      </c>
      <c r="C18" s="33">
        <f>E16-E17</f>
        <v>0</v>
      </c>
      <c r="D18" s="34" t="s">
        <v>55</v>
      </c>
      <c r="E18" s="35"/>
    </row>
    <row r="19" spans="2:5" ht="19.5" customHeight="1" x14ac:dyDescent="0.35">
      <c r="B19" s="24" t="s">
        <v>56</v>
      </c>
      <c r="C19" s="25">
        <f ca="1">SUMIFS('Scadenziario Cassa'!C$5:C$400,'Scadenziario Cassa'!A$5:A$400,"&gt;="&amp;DATE(YEAR(TODAY()),1,1))</f>
        <v>0</v>
      </c>
      <c r="D19" s="26" t="s">
        <v>57</v>
      </c>
      <c r="E19" s="27"/>
    </row>
    <row r="20" spans="2:5" ht="19.5" customHeight="1" x14ac:dyDescent="0.35">
      <c r="B20" s="28" t="s">
        <v>58</v>
      </c>
      <c r="C20" s="29">
        <f ca="1">SUMIFS('Scadenziario Cassa'!B$5:B$400,'Scadenziario Cassa'!A$5:A$400,"&gt;="&amp;DATE(YEAR(TODAY()),1,1))</f>
        <v>0</v>
      </c>
      <c r="D20" s="30" t="s">
        <v>57</v>
      </c>
      <c r="E20" s="31"/>
    </row>
    <row r="22" spans="2:5" ht="7.5" customHeight="1" x14ac:dyDescent="0.35"/>
    <row r="23" spans="2:5" ht="18" customHeight="1" x14ac:dyDescent="0.35">
      <c r="B23" s="5" t="s">
        <v>59</v>
      </c>
      <c r="C23" s="5"/>
      <c r="D23" s="5"/>
      <c r="E23" s="5"/>
    </row>
    <row r="24" spans="2:5" ht="15.75" customHeight="1" x14ac:dyDescent="0.35">
      <c r="B24" s="36"/>
      <c r="C24" s="37" t="s">
        <v>60</v>
      </c>
      <c r="D24" s="38"/>
      <c r="E24" s="38"/>
    </row>
    <row r="25" spans="2:5" ht="15.75" customHeight="1" x14ac:dyDescent="0.35">
      <c r="B25" s="39"/>
      <c r="C25" s="37" t="s">
        <v>61</v>
      </c>
      <c r="D25" s="38"/>
      <c r="E25" s="38"/>
    </row>
    <row r="26" spans="2:5" ht="15.75" customHeight="1" x14ac:dyDescent="0.35">
      <c r="B26" s="40"/>
      <c r="C26" s="37" t="s">
        <v>62</v>
      </c>
      <c r="D26" s="38"/>
      <c r="E26" s="38"/>
    </row>
    <row r="27" spans="2:5" ht="15.75" customHeight="1" x14ac:dyDescent="0.35">
      <c r="B27" s="41"/>
      <c r="C27" s="37" t="s">
        <v>63</v>
      </c>
      <c r="D27" s="38"/>
      <c r="E27" s="38"/>
    </row>
  </sheetData>
  <mergeCells count="8">
    <mergeCell ref="B12:D12"/>
    <mergeCell ref="B14:E14"/>
    <mergeCell ref="B23:E23"/>
    <mergeCell ref="B1:E1"/>
    <mergeCell ref="B2:E2"/>
    <mergeCell ref="B3:E3"/>
    <mergeCell ref="B4:E4"/>
    <mergeCell ref="B6:E6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9"/>
  <sheetViews>
    <sheetView showGridLines="0" zoomScale="90" zoomScaleNormal="90" workbookViewId="0">
      <pane ySplit="4" topLeftCell="A61" activePane="bottomLeft" state="frozen"/>
      <selection pane="bottomLeft" activeCell="F4" sqref="F4"/>
    </sheetView>
  </sheetViews>
  <sheetFormatPr defaultColWidth="8.6328125" defaultRowHeight="14.5" x14ac:dyDescent="0.35"/>
  <cols>
    <col min="1" max="1" width="14" customWidth="1"/>
    <col min="2" max="2" width="34" customWidth="1"/>
    <col min="3" max="5" width="18" customWidth="1"/>
    <col min="6" max="6" width="22" customWidth="1"/>
    <col min="7" max="7" width="3" customWidth="1"/>
  </cols>
  <sheetData>
    <row r="1" spans="1:6" ht="30" customHeight="1" x14ac:dyDescent="0.35">
      <c r="A1" s="9" t="s">
        <v>0</v>
      </c>
      <c r="B1" s="9"/>
      <c r="C1" s="9"/>
      <c r="D1" s="9"/>
      <c r="E1" s="9"/>
      <c r="F1" s="9"/>
    </row>
    <row r="2" spans="1:6" ht="27.75" customHeight="1" x14ac:dyDescent="0.35">
      <c r="A2" s="8" t="s">
        <v>64</v>
      </c>
      <c r="B2" s="8"/>
      <c r="C2" s="8"/>
      <c r="D2" s="8"/>
      <c r="E2" s="8"/>
      <c r="F2" s="8"/>
    </row>
    <row r="3" spans="1:6" ht="27.75" customHeight="1" x14ac:dyDescent="0.35">
      <c r="A3" s="6" t="s">
        <v>65</v>
      </c>
      <c r="B3" s="6"/>
      <c r="C3" s="6"/>
      <c r="D3" s="6"/>
      <c r="E3" s="6"/>
      <c r="F3" s="6"/>
    </row>
    <row r="4" spans="1:6" ht="24" customHeight="1" x14ac:dyDescent="0.35">
      <c r="A4" s="3" t="s">
        <v>66</v>
      </c>
      <c r="B4" s="3"/>
      <c r="C4" s="3"/>
      <c r="D4" s="3"/>
      <c r="E4" s="42" t="s">
        <v>67</v>
      </c>
      <c r="F4" s="43">
        <v>50000</v>
      </c>
    </row>
    <row r="5" spans="1:6" ht="24" customHeight="1" x14ac:dyDescent="0.35">
      <c r="A5" s="18" t="s">
        <v>68</v>
      </c>
      <c r="B5" s="18" t="s">
        <v>69</v>
      </c>
      <c r="C5" s="18" t="s">
        <v>70</v>
      </c>
      <c r="D5" s="18" t="s">
        <v>71</v>
      </c>
      <c r="E5" s="18" t="s">
        <v>72</v>
      </c>
      <c r="F5" s="18" t="s">
        <v>49</v>
      </c>
    </row>
    <row r="6" spans="1:6" ht="16.5" customHeight="1" x14ac:dyDescent="0.35">
      <c r="A6" s="44">
        <v>45962</v>
      </c>
      <c r="B6" s="45"/>
      <c r="C6" s="46"/>
      <c r="D6" s="46"/>
      <c r="E6" s="47">
        <f>F4-C6+D6</f>
        <v>50000</v>
      </c>
      <c r="F6" s="48"/>
    </row>
    <row r="7" spans="1:6" ht="16.5" customHeight="1" x14ac:dyDescent="0.35">
      <c r="A7" s="44">
        <v>45963</v>
      </c>
      <c r="B7" s="45"/>
      <c r="C7" s="46"/>
      <c r="D7" s="46"/>
      <c r="E7" s="47">
        <f t="shared" ref="E7:E38" si="0">E6-C7+D7</f>
        <v>50000</v>
      </c>
      <c r="F7" s="48"/>
    </row>
    <row r="8" spans="1:6" ht="16.5" customHeight="1" x14ac:dyDescent="0.35">
      <c r="A8" s="44">
        <v>45964</v>
      </c>
      <c r="B8" s="49" t="s">
        <v>73</v>
      </c>
      <c r="C8" s="46"/>
      <c r="D8" s="50">
        <v>12000</v>
      </c>
      <c r="E8" s="47">
        <f t="shared" si="0"/>
        <v>62000</v>
      </c>
      <c r="F8" s="48" t="s">
        <v>74</v>
      </c>
    </row>
    <row r="9" spans="1:6" ht="16.5" customHeight="1" x14ac:dyDescent="0.35">
      <c r="A9" s="44">
        <v>45965</v>
      </c>
      <c r="B9" s="45"/>
      <c r="C9" s="46"/>
      <c r="D9" s="46"/>
      <c r="E9" s="47">
        <f t="shared" si="0"/>
        <v>62000</v>
      </c>
      <c r="F9" s="48"/>
    </row>
    <row r="10" spans="1:6" ht="16.5" customHeight="1" x14ac:dyDescent="0.35">
      <c r="A10" s="44">
        <v>45966</v>
      </c>
      <c r="B10" s="49" t="s">
        <v>75</v>
      </c>
      <c r="C10" s="51">
        <v>4800</v>
      </c>
      <c r="D10" s="46"/>
      <c r="E10" s="47">
        <f t="shared" si="0"/>
        <v>57200</v>
      </c>
      <c r="F10" s="48" t="s">
        <v>76</v>
      </c>
    </row>
    <row r="11" spans="1:6" ht="16.5" customHeight="1" x14ac:dyDescent="0.35">
      <c r="A11" s="44">
        <v>45967</v>
      </c>
      <c r="B11" s="45"/>
      <c r="C11" s="46"/>
      <c r="D11" s="46"/>
      <c r="E11" s="47">
        <f t="shared" si="0"/>
        <v>57200</v>
      </c>
      <c r="F11" s="48"/>
    </row>
    <row r="12" spans="1:6" ht="16.5" customHeight="1" x14ac:dyDescent="0.35">
      <c r="A12" s="44">
        <v>45968</v>
      </c>
      <c r="B12" s="45"/>
      <c r="C12" s="46"/>
      <c r="D12" s="46"/>
      <c r="E12" s="47">
        <f t="shared" si="0"/>
        <v>57200</v>
      </c>
      <c r="F12" s="48"/>
    </row>
    <row r="13" spans="1:6" ht="16.5" customHeight="1" x14ac:dyDescent="0.35">
      <c r="A13" s="44">
        <v>45969</v>
      </c>
      <c r="B13" s="45"/>
      <c r="C13" s="46"/>
      <c r="D13" s="46"/>
      <c r="E13" s="47">
        <f t="shared" si="0"/>
        <v>57200</v>
      </c>
      <c r="F13" s="48"/>
    </row>
    <row r="14" spans="1:6" ht="16.5" customHeight="1" x14ac:dyDescent="0.35">
      <c r="A14" s="44">
        <v>45970</v>
      </c>
      <c r="B14" s="45"/>
      <c r="C14" s="46"/>
      <c r="D14" s="46"/>
      <c r="E14" s="47">
        <f t="shared" si="0"/>
        <v>57200</v>
      </c>
      <c r="F14" s="48"/>
    </row>
    <row r="15" spans="1:6" ht="16.5" customHeight="1" x14ac:dyDescent="0.35">
      <c r="A15" s="44">
        <v>45971</v>
      </c>
      <c r="B15" s="49" t="s">
        <v>77</v>
      </c>
      <c r="C15" s="46"/>
      <c r="D15" s="50">
        <v>8000</v>
      </c>
      <c r="E15" s="47">
        <f t="shared" si="0"/>
        <v>65200</v>
      </c>
      <c r="F15" s="48" t="s">
        <v>78</v>
      </c>
    </row>
    <row r="16" spans="1:6" ht="16.5" customHeight="1" x14ac:dyDescent="0.35">
      <c r="A16" s="44">
        <v>45972</v>
      </c>
      <c r="B16" s="45"/>
      <c r="C16" s="46"/>
      <c r="D16" s="46"/>
      <c r="E16" s="47">
        <f t="shared" si="0"/>
        <v>65200</v>
      </c>
      <c r="F16" s="48"/>
    </row>
    <row r="17" spans="1:6" ht="16.5" customHeight="1" x14ac:dyDescent="0.35">
      <c r="A17" s="44">
        <v>45973</v>
      </c>
      <c r="B17" s="45"/>
      <c r="C17" s="46"/>
      <c r="D17" s="46"/>
      <c r="E17" s="47">
        <f t="shared" si="0"/>
        <v>65200</v>
      </c>
      <c r="F17" s="48"/>
    </row>
    <row r="18" spans="1:6" ht="16.5" customHeight="1" x14ac:dyDescent="0.35">
      <c r="A18" s="44">
        <v>45974</v>
      </c>
      <c r="B18" s="45"/>
      <c r="C18" s="46"/>
      <c r="D18" s="46"/>
      <c r="E18" s="47">
        <f t="shared" si="0"/>
        <v>65200</v>
      </c>
      <c r="F18" s="48"/>
    </row>
    <row r="19" spans="1:6" ht="16.5" customHeight="1" x14ac:dyDescent="0.35">
      <c r="A19" s="44">
        <v>45975</v>
      </c>
      <c r="B19" s="45"/>
      <c r="C19" s="46"/>
      <c r="D19" s="46"/>
      <c r="E19" s="47">
        <f t="shared" si="0"/>
        <v>65200</v>
      </c>
      <c r="F19" s="48"/>
    </row>
    <row r="20" spans="1:6" ht="16.5" customHeight="1" x14ac:dyDescent="0.35">
      <c r="A20" s="44">
        <v>45976</v>
      </c>
      <c r="B20" s="49" t="s">
        <v>79</v>
      </c>
      <c r="C20" s="51">
        <v>3200</v>
      </c>
      <c r="D20" s="46"/>
      <c r="E20" s="47">
        <f t="shared" si="0"/>
        <v>62000</v>
      </c>
      <c r="F20" s="48" t="s">
        <v>80</v>
      </c>
    </row>
    <row r="21" spans="1:6" ht="16.5" customHeight="1" x14ac:dyDescent="0.35">
      <c r="A21" s="44">
        <v>45977</v>
      </c>
      <c r="B21" s="45"/>
      <c r="C21" s="46"/>
      <c r="D21" s="46"/>
      <c r="E21" s="47">
        <f t="shared" si="0"/>
        <v>62000</v>
      </c>
      <c r="F21" s="48"/>
    </row>
    <row r="22" spans="1:6" ht="16.5" customHeight="1" x14ac:dyDescent="0.35">
      <c r="A22" s="44">
        <v>45978</v>
      </c>
      <c r="B22" s="45"/>
      <c r="C22" s="46"/>
      <c r="D22" s="46"/>
      <c r="E22" s="47">
        <f t="shared" si="0"/>
        <v>62000</v>
      </c>
      <c r="F22" s="48"/>
    </row>
    <row r="23" spans="1:6" ht="16.5" customHeight="1" x14ac:dyDescent="0.35">
      <c r="A23" s="44">
        <v>45979</v>
      </c>
      <c r="B23" s="45"/>
      <c r="C23" s="46"/>
      <c r="D23" s="46"/>
      <c r="E23" s="47">
        <f t="shared" si="0"/>
        <v>62000</v>
      </c>
      <c r="F23" s="48"/>
    </row>
    <row r="24" spans="1:6" ht="16.5" customHeight="1" x14ac:dyDescent="0.35">
      <c r="A24" s="44">
        <v>45980</v>
      </c>
      <c r="B24" s="45"/>
      <c r="C24" s="46"/>
      <c r="D24" s="46"/>
      <c r="E24" s="47">
        <f t="shared" si="0"/>
        <v>62000</v>
      </c>
      <c r="F24" s="48"/>
    </row>
    <row r="25" spans="1:6" ht="16.5" customHeight="1" x14ac:dyDescent="0.35">
      <c r="A25" s="44">
        <v>45981</v>
      </c>
      <c r="B25" s="49" t="s">
        <v>81</v>
      </c>
      <c r="C25" s="51">
        <v>1500</v>
      </c>
      <c r="D25" s="46"/>
      <c r="E25" s="47">
        <f t="shared" si="0"/>
        <v>60500</v>
      </c>
      <c r="F25" s="48" t="s">
        <v>82</v>
      </c>
    </row>
    <row r="26" spans="1:6" ht="16.5" customHeight="1" x14ac:dyDescent="0.35">
      <c r="A26" s="44">
        <v>45982</v>
      </c>
      <c r="B26" s="45"/>
      <c r="C26" s="46"/>
      <c r="D26" s="46"/>
      <c r="E26" s="47">
        <f t="shared" si="0"/>
        <v>60500</v>
      </c>
      <c r="F26" s="48"/>
    </row>
    <row r="27" spans="1:6" ht="16.5" customHeight="1" x14ac:dyDescent="0.35">
      <c r="A27" s="44">
        <v>45983</v>
      </c>
      <c r="B27" s="49" t="s">
        <v>83</v>
      </c>
      <c r="C27" s="46"/>
      <c r="D27" s="50">
        <v>5600</v>
      </c>
      <c r="E27" s="47">
        <f t="shared" si="0"/>
        <v>66100</v>
      </c>
      <c r="F27" s="48" t="s">
        <v>84</v>
      </c>
    </row>
    <row r="28" spans="1:6" ht="16.5" customHeight="1" x14ac:dyDescent="0.35">
      <c r="A28" s="44">
        <v>45984</v>
      </c>
      <c r="B28" s="45"/>
      <c r="C28" s="46"/>
      <c r="D28" s="46"/>
      <c r="E28" s="47">
        <f t="shared" si="0"/>
        <v>66100</v>
      </c>
      <c r="F28" s="48"/>
    </row>
    <row r="29" spans="1:6" ht="16.5" customHeight="1" x14ac:dyDescent="0.35">
      <c r="A29" s="44">
        <v>45985</v>
      </c>
      <c r="B29" s="45"/>
      <c r="C29" s="46"/>
      <c r="D29" s="46"/>
      <c r="E29" s="47">
        <f t="shared" si="0"/>
        <v>66100</v>
      </c>
      <c r="F29" s="48"/>
    </row>
    <row r="30" spans="1:6" ht="16.5" customHeight="1" x14ac:dyDescent="0.35">
      <c r="A30" s="44">
        <v>45986</v>
      </c>
      <c r="B30" s="45"/>
      <c r="C30" s="46"/>
      <c r="D30" s="46"/>
      <c r="E30" s="47">
        <f t="shared" si="0"/>
        <v>66100</v>
      </c>
      <c r="F30" s="48"/>
    </row>
    <row r="31" spans="1:6" ht="16.5" customHeight="1" x14ac:dyDescent="0.35">
      <c r="A31" s="44">
        <v>45987</v>
      </c>
      <c r="B31" s="45"/>
      <c r="C31" s="46"/>
      <c r="D31" s="46"/>
      <c r="E31" s="47">
        <f t="shared" si="0"/>
        <v>66100</v>
      </c>
      <c r="F31" s="48"/>
    </row>
    <row r="32" spans="1:6" ht="16.5" customHeight="1" x14ac:dyDescent="0.35">
      <c r="A32" s="44">
        <v>45988</v>
      </c>
      <c r="B32" s="45"/>
      <c r="C32" s="46"/>
      <c r="D32" s="46"/>
      <c r="E32" s="47">
        <f t="shared" si="0"/>
        <v>66100</v>
      </c>
      <c r="F32" s="48"/>
    </row>
    <row r="33" spans="1:6" ht="16.5" customHeight="1" x14ac:dyDescent="0.35">
      <c r="A33" s="44">
        <v>45989</v>
      </c>
      <c r="B33" s="49" t="s">
        <v>85</v>
      </c>
      <c r="C33" s="51">
        <v>480</v>
      </c>
      <c r="D33" s="46"/>
      <c r="E33" s="47">
        <f t="shared" si="0"/>
        <v>65620</v>
      </c>
      <c r="F33" s="48"/>
    </row>
    <row r="34" spans="1:6" ht="16.5" customHeight="1" x14ac:dyDescent="0.35">
      <c r="A34" s="44">
        <v>45990</v>
      </c>
      <c r="B34" s="45"/>
      <c r="C34" s="46"/>
      <c r="D34" s="46"/>
      <c r="E34" s="47">
        <f t="shared" si="0"/>
        <v>65620</v>
      </c>
      <c r="F34" s="48"/>
    </row>
    <row r="35" spans="1:6" ht="16.5" customHeight="1" x14ac:dyDescent="0.35">
      <c r="A35" s="44">
        <v>45991</v>
      </c>
      <c r="B35" s="45"/>
      <c r="C35" s="46"/>
      <c r="D35" s="46"/>
      <c r="E35" s="47">
        <f t="shared" si="0"/>
        <v>65620</v>
      </c>
      <c r="F35" s="48"/>
    </row>
    <row r="36" spans="1:6" ht="16.5" customHeight="1" x14ac:dyDescent="0.35">
      <c r="A36" s="44">
        <v>45992</v>
      </c>
      <c r="B36" s="49" t="s">
        <v>86</v>
      </c>
      <c r="C36" s="51">
        <v>620</v>
      </c>
      <c r="D36" s="46"/>
      <c r="E36" s="47">
        <f t="shared" si="0"/>
        <v>65000</v>
      </c>
      <c r="F36" s="48" t="s">
        <v>87</v>
      </c>
    </row>
    <row r="37" spans="1:6" ht="16.5" customHeight="1" x14ac:dyDescent="0.35">
      <c r="A37" s="44">
        <v>45993</v>
      </c>
      <c r="B37" s="45"/>
      <c r="C37" s="46"/>
      <c r="D37" s="46"/>
      <c r="E37" s="47">
        <f t="shared" si="0"/>
        <v>65000</v>
      </c>
      <c r="F37" s="48"/>
    </row>
    <row r="38" spans="1:6" ht="16.5" customHeight="1" x14ac:dyDescent="0.35">
      <c r="A38" s="44">
        <v>45994</v>
      </c>
      <c r="B38" s="45"/>
      <c r="C38" s="46"/>
      <c r="D38" s="46"/>
      <c r="E38" s="47">
        <f t="shared" si="0"/>
        <v>65000</v>
      </c>
      <c r="F38" s="48"/>
    </row>
    <row r="39" spans="1:6" ht="16.5" customHeight="1" x14ac:dyDescent="0.35">
      <c r="A39" s="44">
        <v>45995</v>
      </c>
      <c r="B39" s="45"/>
      <c r="C39" s="46"/>
      <c r="D39" s="46"/>
      <c r="E39" s="47">
        <f t="shared" ref="E39:E70" si="1">E38-C39+D39</f>
        <v>65000</v>
      </c>
      <c r="F39" s="48"/>
    </row>
    <row r="40" spans="1:6" ht="16.5" customHeight="1" x14ac:dyDescent="0.35">
      <c r="A40" s="44">
        <v>45996</v>
      </c>
      <c r="B40" s="49" t="s">
        <v>88</v>
      </c>
      <c r="C40" s="46"/>
      <c r="D40" s="50">
        <v>22000</v>
      </c>
      <c r="E40" s="47">
        <f t="shared" si="1"/>
        <v>87000</v>
      </c>
      <c r="F40" s="48" t="s">
        <v>89</v>
      </c>
    </row>
    <row r="41" spans="1:6" ht="16.5" customHeight="1" x14ac:dyDescent="0.35">
      <c r="A41" s="44">
        <v>45997</v>
      </c>
      <c r="B41" s="45"/>
      <c r="C41" s="46"/>
      <c r="D41" s="46"/>
      <c r="E41" s="47">
        <f t="shared" si="1"/>
        <v>87000</v>
      </c>
      <c r="F41" s="48"/>
    </row>
    <row r="42" spans="1:6" ht="16.5" customHeight="1" x14ac:dyDescent="0.35">
      <c r="A42" s="44">
        <v>45998</v>
      </c>
      <c r="B42" s="45"/>
      <c r="C42" s="46"/>
      <c r="D42" s="46"/>
      <c r="E42" s="47">
        <f t="shared" si="1"/>
        <v>87000</v>
      </c>
      <c r="F42" s="48"/>
    </row>
    <row r="43" spans="1:6" ht="16.5" customHeight="1" x14ac:dyDescent="0.35">
      <c r="A43" s="44">
        <v>45999</v>
      </c>
      <c r="B43" s="45"/>
      <c r="C43" s="46"/>
      <c r="D43" s="46"/>
      <c r="E43" s="47">
        <f t="shared" si="1"/>
        <v>87000</v>
      </c>
      <c r="F43" s="48"/>
    </row>
    <row r="44" spans="1:6" ht="16.5" customHeight="1" x14ac:dyDescent="0.35">
      <c r="A44" s="44">
        <v>46000</v>
      </c>
      <c r="B44" s="45"/>
      <c r="C44" s="46"/>
      <c r="D44" s="46"/>
      <c r="E44" s="47">
        <f t="shared" si="1"/>
        <v>87000</v>
      </c>
      <c r="F44" s="48"/>
    </row>
    <row r="45" spans="1:6" ht="16.5" customHeight="1" x14ac:dyDescent="0.35">
      <c r="A45" s="44">
        <v>46001</v>
      </c>
      <c r="B45" s="49" t="s">
        <v>90</v>
      </c>
      <c r="C45" s="51">
        <v>15400</v>
      </c>
      <c r="D45" s="46"/>
      <c r="E45" s="47">
        <f t="shared" si="1"/>
        <v>71600</v>
      </c>
      <c r="F45" s="48" t="s">
        <v>91</v>
      </c>
    </row>
    <row r="46" spans="1:6" ht="16.5" customHeight="1" x14ac:dyDescent="0.35">
      <c r="A46" s="44">
        <v>46002</v>
      </c>
      <c r="B46" s="45"/>
      <c r="C46" s="46"/>
      <c r="D46" s="46"/>
      <c r="E46" s="47">
        <f t="shared" si="1"/>
        <v>71600</v>
      </c>
      <c r="F46" s="48"/>
    </row>
    <row r="47" spans="1:6" ht="16.5" customHeight="1" x14ac:dyDescent="0.35">
      <c r="A47" s="44">
        <v>46003</v>
      </c>
      <c r="B47" s="45"/>
      <c r="C47" s="46"/>
      <c r="D47" s="46"/>
      <c r="E47" s="47">
        <f t="shared" si="1"/>
        <v>71600</v>
      </c>
      <c r="F47" s="48"/>
    </row>
    <row r="48" spans="1:6" ht="16.5" customHeight="1" x14ac:dyDescent="0.35">
      <c r="A48" s="44">
        <v>46004</v>
      </c>
      <c r="B48" s="45"/>
      <c r="C48" s="46"/>
      <c r="D48" s="46"/>
      <c r="E48" s="47">
        <f t="shared" si="1"/>
        <v>71600</v>
      </c>
      <c r="F48" s="48"/>
    </row>
    <row r="49" spans="1:6" ht="16.5" customHeight="1" x14ac:dyDescent="0.35">
      <c r="A49" s="44">
        <v>46005</v>
      </c>
      <c r="B49" s="45"/>
      <c r="C49" s="46"/>
      <c r="D49" s="46"/>
      <c r="E49" s="47">
        <f t="shared" si="1"/>
        <v>71600</v>
      </c>
      <c r="F49" s="48"/>
    </row>
    <row r="50" spans="1:6" ht="16.5" customHeight="1" x14ac:dyDescent="0.35">
      <c r="A50" s="44">
        <v>46006</v>
      </c>
      <c r="B50" s="45"/>
      <c r="C50" s="46"/>
      <c r="D50" s="46"/>
      <c r="E50" s="47">
        <f t="shared" si="1"/>
        <v>71600</v>
      </c>
      <c r="F50" s="48"/>
    </row>
    <row r="51" spans="1:6" ht="16.5" customHeight="1" x14ac:dyDescent="0.35">
      <c r="A51" s="44">
        <v>46007</v>
      </c>
      <c r="B51" s="49" t="s">
        <v>92</v>
      </c>
      <c r="C51" s="51">
        <v>4100</v>
      </c>
      <c r="D51" s="46"/>
      <c r="E51" s="47">
        <f t="shared" si="1"/>
        <v>67500</v>
      </c>
      <c r="F51" s="48"/>
    </row>
    <row r="52" spans="1:6" ht="16.5" customHeight="1" x14ac:dyDescent="0.35">
      <c r="A52" s="44">
        <v>46008</v>
      </c>
      <c r="B52" s="45"/>
      <c r="C52" s="46"/>
      <c r="D52" s="46"/>
      <c r="E52" s="47">
        <f t="shared" si="1"/>
        <v>67500</v>
      </c>
      <c r="F52" s="48"/>
    </row>
    <row r="53" spans="1:6" ht="16.5" customHeight="1" x14ac:dyDescent="0.35">
      <c r="A53" s="44">
        <v>46009</v>
      </c>
      <c r="B53" s="45"/>
      <c r="C53" s="46"/>
      <c r="D53" s="46"/>
      <c r="E53" s="47">
        <f t="shared" si="1"/>
        <v>67500</v>
      </c>
      <c r="F53" s="48"/>
    </row>
    <row r="54" spans="1:6" ht="16.5" customHeight="1" x14ac:dyDescent="0.35">
      <c r="A54" s="44">
        <v>46010</v>
      </c>
      <c r="B54" s="45"/>
      <c r="C54" s="46"/>
      <c r="D54" s="46"/>
      <c r="E54" s="47">
        <f t="shared" si="1"/>
        <v>67500</v>
      </c>
      <c r="F54" s="48"/>
    </row>
    <row r="55" spans="1:6" ht="16.5" customHeight="1" x14ac:dyDescent="0.35">
      <c r="A55" s="44">
        <v>46011</v>
      </c>
      <c r="B55" s="49" t="s">
        <v>93</v>
      </c>
      <c r="C55" s="51">
        <v>1500</v>
      </c>
      <c r="D55" s="46"/>
      <c r="E55" s="47">
        <f t="shared" si="1"/>
        <v>66000</v>
      </c>
      <c r="F55" s="48"/>
    </row>
    <row r="56" spans="1:6" ht="16.5" customHeight="1" x14ac:dyDescent="0.35">
      <c r="A56" s="44">
        <v>46012</v>
      </c>
      <c r="B56" s="45"/>
      <c r="C56" s="46"/>
      <c r="D56" s="46"/>
      <c r="E56" s="47">
        <f t="shared" si="1"/>
        <v>66000</v>
      </c>
      <c r="F56" s="48"/>
    </row>
    <row r="57" spans="1:6" ht="16.5" customHeight="1" x14ac:dyDescent="0.35">
      <c r="A57" s="44">
        <v>46013</v>
      </c>
      <c r="B57" s="49" t="s">
        <v>94</v>
      </c>
      <c r="C57" s="51">
        <v>2800</v>
      </c>
      <c r="D57" s="46"/>
      <c r="E57" s="47">
        <f t="shared" si="1"/>
        <v>63200</v>
      </c>
      <c r="F57" s="48" t="s">
        <v>95</v>
      </c>
    </row>
    <row r="58" spans="1:6" ht="16.5" customHeight="1" x14ac:dyDescent="0.35">
      <c r="A58" s="44">
        <v>46014</v>
      </c>
      <c r="B58" s="45"/>
      <c r="C58" s="46"/>
      <c r="D58" s="46"/>
      <c r="E58" s="47">
        <f t="shared" si="1"/>
        <v>63200</v>
      </c>
      <c r="F58" s="48"/>
    </row>
    <row r="59" spans="1:6" ht="16.5" customHeight="1" x14ac:dyDescent="0.35">
      <c r="A59" s="44">
        <v>46015</v>
      </c>
      <c r="B59" s="45"/>
      <c r="C59" s="46"/>
      <c r="D59" s="46"/>
      <c r="E59" s="47">
        <f t="shared" si="1"/>
        <v>63200</v>
      </c>
      <c r="F59" s="48"/>
    </row>
    <row r="60" spans="1:6" ht="16.5" customHeight="1" x14ac:dyDescent="0.35">
      <c r="A60" s="44">
        <v>46016</v>
      </c>
      <c r="B60" s="45"/>
      <c r="C60" s="46"/>
      <c r="D60" s="46"/>
      <c r="E60" s="47">
        <f t="shared" si="1"/>
        <v>63200</v>
      </c>
      <c r="F60" s="48"/>
    </row>
    <row r="61" spans="1:6" ht="16.5" customHeight="1" x14ac:dyDescent="0.35">
      <c r="A61" s="44">
        <v>46017</v>
      </c>
      <c r="B61" s="45"/>
      <c r="C61" s="46"/>
      <c r="D61" s="46"/>
      <c r="E61" s="47">
        <f t="shared" si="1"/>
        <v>63200</v>
      </c>
      <c r="F61" s="48"/>
    </row>
    <row r="62" spans="1:6" ht="16.5" customHeight="1" x14ac:dyDescent="0.35">
      <c r="A62" s="44">
        <v>46018</v>
      </c>
      <c r="B62" s="45"/>
      <c r="C62" s="46"/>
      <c r="D62" s="46"/>
      <c r="E62" s="47">
        <f t="shared" si="1"/>
        <v>63200</v>
      </c>
      <c r="F62" s="48"/>
    </row>
    <row r="63" spans="1:6" ht="16.5" customHeight="1" x14ac:dyDescent="0.35">
      <c r="A63" s="44">
        <v>46019</v>
      </c>
      <c r="B63" s="45"/>
      <c r="C63" s="46"/>
      <c r="D63" s="46"/>
      <c r="E63" s="47">
        <f t="shared" si="1"/>
        <v>63200</v>
      </c>
      <c r="F63" s="48"/>
    </row>
    <row r="64" spans="1:6" ht="16.5" customHeight="1" x14ac:dyDescent="0.35">
      <c r="A64" s="44">
        <v>46020</v>
      </c>
      <c r="B64" s="45"/>
      <c r="C64" s="46"/>
      <c r="D64" s="46"/>
      <c r="E64" s="47">
        <f t="shared" si="1"/>
        <v>63200</v>
      </c>
      <c r="F64" s="48"/>
    </row>
    <row r="65" spans="1:6" ht="16.5" customHeight="1" x14ac:dyDescent="0.35">
      <c r="A65" s="44">
        <v>46021</v>
      </c>
      <c r="B65" s="49" t="s">
        <v>96</v>
      </c>
      <c r="C65" s="46"/>
      <c r="D65" s="50">
        <v>9500</v>
      </c>
      <c r="E65" s="47">
        <f t="shared" si="1"/>
        <v>72700</v>
      </c>
      <c r="F65" s="48" t="s">
        <v>97</v>
      </c>
    </row>
    <row r="66" spans="1:6" ht="16.5" customHeight="1" x14ac:dyDescent="0.35">
      <c r="A66" s="44">
        <v>46022</v>
      </c>
      <c r="B66" s="45"/>
      <c r="C66" s="46"/>
      <c r="D66" s="46"/>
      <c r="E66" s="47">
        <f t="shared" si="1"/>
        <v>72700</v>
      </c>
      <c r="F66" s="48"/>
    </row>
    <row r="67" spans="1:6" ht="21.75" customHeight="1" x14ac:dyDescent="0.35">
      <c r="A67" s="2" t="s">
        <v>98</v>
      </c>
      <c r="B67" s="2"/>
      <c r="C67" s="52">
        <f>SUM(C6:C66)</f>
        <v>34400</v>
      </c>
      <c r="D67" s="52">
        <f>SUM(D6:D66)</f>
        <v>57100</v>
      </c>
      <c r="E67" s="52">
        <f>E66</f>
        <v>72700</v>
      </c>
      <c r="F67" s="53"/>
    </row>
    <row r="69" spans="1:6" ht="13.5" customHeight="1" x14ac:dyDescent="0.35">
      <c r="A69" s="1" t="s">
        <v>99</v>
      </c>
      <c r="B69" s="1"/>
      <c r="C69" s="1"/>
      <c r="D69" s="1"/>
      <c r="E69" s="1"/>
      <c r="F69" s="1"/>
    </row>
  </sheetData>
  <mergeCells count="6">
    <mergeCell ref="A69:F69"/>
    <mergeCell ref="A1:F1"/>
    <mergeCell ref="A2:F2"/>
    <mergeCell ref="A3:F3"/>
    <mergeCell ref="A4:D4"/>
    <mergeCell ref="A67:B67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22"/>
  <sheetViews>
    <sheetView showGridLines="0" zoomScaleNormal="100" workbookViewId="0">
      <selection activeCell="H7" sqref="H7"/>
    </sheetView>
  </sheetViews>
  <sheetFormatPr defaultColWidth="8.6328125" defaultRowHeight="14.5" x14ac:dyDescent="0.35"/>
  <cols>
    <col min="1" max="1" width="3" customWidth="1"/>
    <col min="2" max="2" width="28" customWidth="1"/>
    <col min="3" max="4" width="18" customWidth="1"/>
    <col min="5" max="5" width="30.26953125" customWidth="1"/>
    <col min="6" max="6" width="3" customWidth="1"/>
  </cols>
  <sheetData>
    <row r="1" spans="2:5" ht="30" customHeight="1" x14ac:dyDescent="0.35">
      <c r="B1" s="9" t="s">
        <v>0</v>
      </c>
      <c r="C1" s="9"/>
      <c r="D1" s="9"/>
      <c r="E1" s="9"/>
    </row>
    <row r="2" spans="2:5" ht="27.75" customHeight="1" x14ac:dyDescent="0.35">
      <c r="B2" s="8" t="s">
        <v>100</v>
      </c>
      <c r="C2" s="8"/>
      <c r="D2" s="8"/>
      <c r="E2" s="8"/>
    </row>
    <row r="3" spans="2:5" ht="15.75" customHeight="1" x14ac:dyDescent="0.35">
      <c r="B3" s="7" t="s">
        <v>101</v>
      </c>
      <c r="C3" s="7"/>
      <c r="D3" s="7"/>
      <c r="E3" s="7"/>
    </row>
    <row r="4" spans="2:5" ht="27.75" customHeight="1" x14ac:dyDescent="0.35">
      <c r="B4" s="6" t="s">
        <v>102</v>
      </c>
      <c r="C4" s="6"/>
      <c r="D4" s="6"/>
      <c r="E4" s="6"/>
    </row>
    <row r="5" spans="2:5" ht="7.5" customHeight="1" x14ac:dyDescent="0.35"/>
    <row r="6" spans="2:5" ht="18" customHeight="1" x14ac:dyDescent="0.35">
      <c r="B6" s="5" t="s">
        <v>103</v>
      </c>
      <c r="C6" s="5"/>
      <c r="D6" s="5"/>
      <c r="E6" s="5"/>
    </row>
    <row r="7" spans="2:5" ht="21.75" customHeight="1" x14ac:dyDescent="0.35">
      <c r="B7" s="18" t="s">
        <v>104</v>
      </c>
      <c r="C7" s="18" t="s">
        <v>105</v>
      </c>
      <c r="D7" s="18" t="s">
        <v>106</v>
      </c>
      <c r="E7" s="18" t="s">
        <v>107</v>
      </c>
    </row>
    <row r="8" spans="2:5" ht="18" customHeight="1" x14ac:dyDescent="0.35">
      <c r="B8" s="54" t="s">
        <v>108</v>
      </c>
      <c r="C8" s="55">
        <f>SUMIFS('Scadenziario Cassa'!D$5:D$400,'Scadenziario Cassa'!A$5:A$400,"&gt;="&amp;DATE(2026,1,1),'Scadenziario Cassa'!A$5:A$400,"&lt;="&amp;DATE(2026,1,28)+3)</f>
        <v>0</v>
      </c>
      <c r="D8" s="56">
        <f>SUMIFS('Scadenziario Cassa'!C$5:C$400,'Scadenziario Cassa'!A$5:A$400,"&gt;="&amp;DATE(2026,1,1),'Scadenziario Cassa'!A$5:A$400,"&lt;="&amp;DATE(2026,1,28)+3)</f>
        <v>0</v>
      </c>
      <c r="E8" s="33">
        <f t="shared" ref="E8:E20" si="0">C8-D8</f>
        <v>0</v>
      </c>
    </row>
    <row r="9" spans="2:5" ht="18" customHeight="1" x14ac:dyDescent="0.35">
      <c r="B9" s="19" t="s">
        <v>109</v>
      </c>
      <c r="C9" s="57">
        <f>SUMIFS('Scadenziario Cassa'!D$5:D$400,'Scadenziario Cassa'!A$5:A$400,"&gt;="&amp;DATE(2026,2,1),'Scadenziario Cassa'!A$5:A$400,"&lt;="&amp;DATE(2026,2,28)+3)</f>
        <v>0</v>
      </c>
      <c r="D9" s="58">
        <f>SUMIFS('Scadenziario Cassa'!C$5:C$400,'Scadenziario Cassa'!A$5:A$400,"&gt;="&amp;DATE(2026,2,1),'Scadenziario Cassa'!A$5:A$400,"&lt;="&amp;DATE(2026,2,28)+3)</f>
        <v>0</v>
      </c>
      <c r="E9" s="33">
        <f t="shared" si="0"/>
        <v>0</v>
      </c>
    </row>
    <row r="10" spans="2:5" ht="18" customHeight="1" x14ac:dyDescent="0.35">
      <c r="B10" s="54" t="s">
        <v>110</v>
      </c>
      <c r="C10" s="55">
        <f>SUMIFS('Scadenziario Cassa'!D$5:D$400,'Scadenziario Cassa'!A$5:A$400,"&gt;="&amp;DATE(2026,3,1),'Scadenziario Cassa'!A$5:A$400,"&lt;="&amp;DATE(2026,3,28)+3)</f>
        <v>0</v>
      </c>
      <c r="D10" s="56">
        <f>SUMIFS('Scadenziario Cassa'!C$5:C$400,'Scadenziario Cassa'!A$5:A$400,"&gt;="&amp;DATE(2026,3,1),'Scadenziario Cassa'!A$5:A$400,"&lt;="&amp;DATE(2026,3,28)+3)</f>
        <v>0</v>
      </c>
      <c r="E10" s="33">
        <f t="shared" si="0"/>
        <v>0</v>
      </c>
    </row>
    <row r="11" spans="2:5" ht="18" customHeight="1" x14ac:dyDescent="0.35">
      <c r="B11" s="19" t="s">
        <v>111</v>
      </c>
      <c r="C11" s="57">
        <f>SUMIFS('Scadenziario Cassa'!D$5:D$400,'Scadenziario Cassa'!A$5:A$400,"&gt;="&amp;DATE(2026,4,1),'Scadenziario Cassa'!A$5:A$400,"&lt;="&amp;DATE(2026,4,28)+3)</f>
        <v>0</v>
      </c>
      <c r="D11" s="58">
        <f>SUMIFS('Scadenziario Cassa'!C$5:C$400,'Scadenziario Cassa'!A$5:A$400,"&gt;="&amp;DATE(2026,4,1),'Scadenziario Cassa'!A$5:A$400,"&lt;="&amp;DATE(2026,4,28)+3)</f>
        <v>0</v>
      </c>
      <c r="E11" s="33">
        <f t="shared" si="0"/>
        <v>0</v>
      </c>
    </row>
    <row r="12" spans="2:5" ht="18" customHeight="1" x14ac:dyDescent="0.35">
      <c r="B12" s="54" t="s">
        <v>112</v>
      </c>
      <c r="C12" s="55">
        <f>SUMIFS('Scadenziario Cassa'!D$5:D$400,'Scadenziario Cassa'!A$5:A$400,"&gt;="&amp;DATE(2026,5,1),'Scadenziario Cassa'!A$5:A$400,"&lt;="&amp;DATE(2026,5,28)+3)</f>
        <v>0</v>
      </c>
      <c r="D12" s="56">
        <f>SUMIFS('Scadenziario Cassa'!C$5:C$400,'Scadenziario Cassa'!A$5:A$400,"&gt;="&amp;DATE(2026,5,1),'Scadenziario Cassa'!A$5:A$400,"&lt;="&amp;DATE(2026,5,28)+3)</f>
        <v>0</v>
      </c>
      <c r="E12" s="33">
        <f t="shared" si="0"/>
        <v>0</v>
      </c>
    </row>
    <row r="13" spans="2:5" ht="18" customHeight="1" x14ac:dyDescent="0.35">
      <c r="B13" s="19" t="s">
        <v>113</v>
      </c>
      <c r="C13" s="57">
        <f>SUMIFS('Scadenziario Cassa'!D$5:D$400,'Scadenziario Cassa'!A$5:A$400,"&gt;="&amp;DATE(2026,6,1),'Scadenziario Cassa'!A$5:A$400,"&lt;="&amp;DATE(2026,6,28)+3)</f>
        <v>0</v>
      </c>
      <c r="D13" s="58">
        <f>SUMIFS('Scadenziario Cassa'!C$5:C$400,'Scadenziario Cassa'!A$5:A$400,"&gt;="&amp;DATE(2026,6,1),'Scadenziario Cassa'!A$5:A$400,"&lt;="&amp;DATE(2026,6,28)+3)</f>
        <v>0</v>
      </c>
      <c r="E13" s="33">
        <f t="shared" si="0"/>
        <v>0</v>
      </c>
    </row>
    <row r="14" spans="2:5" ht="18" customHeight="1" x14ac:dyDescent="0.35">
      <c r="B14" s="54" t="s">
        <v>114</v>
      </c>
      <c r="C14" s="55">
        <f>SUMIFS('Scadenziario Cassa'!D$5:D$400,'Scadenziario Cassa'!A$5:A$400,"&gt;="&amp;DATE(2026,7,1),'Scadenziario Cassa'!A$5:A$400,"&lt;="&amp;DATE(2026,7,28)+3)</f>
        <v>0</v>
      </c>
      <c r="D14" s="56">
        <f>SUMIFS('Scadenziario Cassa'!C$5:C$400,'Scadenziario Cassa'!A$5:A$400,"&gt;="&amp;DATE(2026,7,1),'Scadenziario Cassa'!A$5:A$400,"&lt;="&amp;DATE(2026,7,28)+3)</f>
        <v>0</v>
      </c>
      <c r="E14" s="33">
        <f t="shared" si="0"/>
        <v>0</v>
      </c>
    </row>
    <row r="15" spans="2:5" ht="18" customHeight="1" x14ac:dyDescent="0.35">
      <c r="B15" s="19" t="s">
        <v>115</v>
      </c>
      <c r="C15" s="57">
        <f>SUMIFS('Scadenziario Cassa'!D$5:D$400,'Scadenziario Cassa'!A$5:A$400,"&gt;="&amp;DATE(2026,8,1),'Scadenziario Cassa'!A$5:A$400,"&lt;="&amp;DATE(2026,8,28)+3)</f>
        <v>0</v>
      </c>
      <c r="D15" s="58">
        <f>SUMIFS('Scadenziario Cassa'!C$5:C$400,'Scadenziario Cassa'!A$5:A$400,"&gt;="&amp;DATE(2026,8,1),'Scadenziario Cassa'!A$5:A$400,"&lt;="&amp;DATE(2026,8,28)+3)</f>
        <v>0</v>
      </c>
      <c r="E15" s="33">
        <f t="shared" si="0"/>
        <v>0</v>
      </c>
    </row>
    <row r="16" spans="2:5" ht="18" customHeight="1" x14ac:dyDescent="0.35">
      <c r="B16" s="54" t="s">
        <v>116</v>
      </c>
      <c r="C16" s="55">
        <f>SUMIFS('Scadenziario Cassa'!D$5:D$400,'Scadenziario Cassa'!A$5:A$400,"&gt;="&amp;DATE(2026,9,1),'Scadenziario Cassa'!A$5:A$400,"&lt;="&amp;DATE(2026,9,28)+3)</f>
        <v>0</v>
      </c>
      <c r="D16" s="56">
        <f>SUMIFS('Scadenziario Cassa'!C$5:C$400,'Scadenziario Cassa'!A$5:A$400,"&gt;="&amp;DATE(2026,9,1),'Scadenziario Cassa'!A$5:A$400,"&lt;="&amp;DATE(2026,9,28)+3)</f>
        <v>0</v>
      </c>
      <c r="E16" s="33">
        <f t="shared" si="0"/>
        <v>0</v>
      </c>
    </row>
    <row r="17" spans="2:5" ht="18" customHeight="1" x14ac:dyDescent="0.35">
      <c r="B17" s="19" t="s">
        <v>117</v>
      </c>
      <c r="C17" s="57">
        <f>SUMIFS('Scadenziario Cassa'!D$5:D$400,'Scadenziario Cassa'!A$5:A$400,"&gt;="&amp;DATE(2026,10,1),'Scadenziario Cassa'!A$5:A$400,"&lt;="&amp;DATE(2026,10,28)+3)</f>
        <v>0</v>
      </c>
      <c r="D17" s="58">
        <f>SUMIFS('Scadenziario Cassa'!C$5:C$400,'Scadenziario Cassa'!A$5:A$400,"&gt;="&amp;DATE(2026,10,1),'Scadenziario Cassa'!A$5:A$400,"&lt;="&amp;DATE(2026,10,28)+3)</f>
        <v>0</v>
      </c>
      <c r="E17" s="33">
        <f t="shared" si="0"/>
        <v>0</v>
      </c>
    </row>
    <row r="18" spans="2:5" ht="18" customHeight="1" x14ac:dyDescent="0.35">
      <c r="B18" s="54" t="s">
        <v>118</v>
      </c>
      <c r="C18" s="55">
        <f>SUMIFS('Scadenziario Cassa'!D$5:D$400,'Scadenziario Cassa'!A$5:A$400,"&gt;="&amp;DATE(2026,11,1),'Scadenziario Cassa'!A$5:A$400,"&lt;="&amp;DATE(2026,11,28)+3)</f>
        <v>0</v>
      </c>
      <c r="D18" s="56">
        <f>SUMIFS('Scadenziario Cassa'!C$5:C$400,'Scadenziario Cassa'!A$5:A$400,"&gt;="&amp;DATE(2026,11,1),'Scadenziario Cassa'!A$5:A$400,"&lt;="&amp;DATE(2026,11,28)+3)</f>
        <v>0</v>
      </c>
      <c r="E18" s="33">
        <f t="shared" si="0"/>
        <v>0</v>
      </c>
    </row>
    <row r="19" spans="2:5" ht="18" customHeight="1" x14ac:dyDescent="0.35">
      <c r="B19" s="19" t="s">
        <v>119</v>
      </c>
      <c r="C19" s="57">
        <f>SUMIFS('Scadenziario Cassa'!D$5:D$400,'Scadenziario Cassa'!A$5:A$400,"&gt;="&amp;DATE(2026,12,1),'Scadenziario Cassa'!A$5:A$400,"&lt;="&amp;DATE(2026,12,28)+3)</f>
        <v>0</v>
      </c>
      <c r="D19" s="58">
        <f>SUMIFS('Scadenziario Cassa'!C$5:C$400,'Scadenziario Cassa'!A$5:A$400,"&gt;="&amp;DATE(2026,12,1),'Scadenziario Cassa'!A$5:A$400,"&lt;="&amp;DATE(2026,12,28)+3)</f>
        <v>0</v>
      </c>
      <c r="E19" s="33">
        <f t="shared" si="0"/>
        <v>0</v>
      </c>
    </row>
    <row r="20" spans="2:5" ht="21.75" customHeight="1" x14ac:dyDescent="0.35">
      <c r="B20" s="59" t="s">
        <v>120</v>
      </c>
      <c r="C20" s="60">
        <f>SUM(C8:C19)</f>
        <v>0</v>
      </c>
      <c r="D20" s="60">
        <f>SUM(D8:D19)</f>
        <v>0</v>
      </c>
      <c r="E20" s="60">
        <f t="shared" si="0"/>
        <v>0</v>
      </c>
    </row>
    <row r="22" spans="2:5" ht="13.5" customHeight="1" x14ac:dyDescent="0.35">
      <c r="B22" s="1" t="s">
        <v>99</v>
      </c>
      <c r="C22" s="1"/>
      <c r="D22" s="1"/>
      <c r="E22" s="1"/>
    </row>
  </sheetData>
  <mergeCells count="6">
    <mergeCell ref="B22:E22"/>
    <mergeCell ref="B1:E1"/>
    <mergeCell ref="B2:E2"/>
    <mergeCell ref="B3:E3"/>
    <mergeCell ref="B4:E4"/>
    <mergeCell ref="B6:E6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Istruzioni</vt:lpstr>
      <vt:lpstr>Cruscotto Cassa</vt:lpstr>
      <vt:lpstr>Scadenziario Cassa</vt:lpstr>
      <vt:lpstr>Riepilogo Mensile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Alice M. Brocca</dc:creator>
  <dc:description/>
  <cp:lastModifiedBy>Alice Brocca</cp:lastModifiedBy>
  <cp:revision>0</cp:revision>
  <dcterms:created xsi:type="dcterms:W3CDTF">2026-09-07T12:31:24Z</dcterms:created>
  <dcterms:modified xsi:type="dcterms:W3CDTF">2026-09-07T12:36:10Z</dcterms:modified>
  <dc:language>en-US</dc:language>
</cp:coreProperties>
</file>